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ias\Desktop\dk 5Lärarmaterial\"/>
    </mc:Choice>
  </mc:AlternateContent>
  <xr:revisionPtr revIDLastSave="0" documentId="13_ncr:1_{ABE5790A-7520-4AD0-8685-68F6ECB76EA5}" xr6:coauthVersionLast="47" xr6:coauthVersionMax="47" xr10:uidLastSave="{00000000-0000-0000-0000-000000000000}"/>
  <bookViews>
    <workbookView xWindow="-110" yWindow="-110" windowWidth="19420" windowHeight="10420" xr2:uid="{77D8E0E1-8FF3-4B82-B0B8-74C1A04426E8}"/>
  </bookViews>
  <sheets>
    <sheet name="Kalkylmall buss exempel" sheetId="1" r:id="rId1"/>
    <sheet name="Förklaringa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H16" i="1"/>
  <c r="G16" i="1"/>
  <c r="H19" i="1"/>
  <c r="H21" i="1"/>
  <c r="G23" i="1"/>
  <c r="F23" i="1" s="1"/>
  <c r="H23" i="1" s="1"/>
  <c r="G21" i="1"/>
  <c r="G19" i="1"/>
  <c r="G20" i="1"/>
  <c r="F20" i="1" s="1"/>
  <c r="H20" i="1" s="1"/>
  <c r="H15" i="1"/>
  <c r="H14" i="1"/>
  <c r="G15" i="1"/>
  <c r="G14" i="1"/>
  <c r="F9" i="1"/>
  <c r="F10" i="1" s="1"/>
  <c r="F11" i="1" s="1"/>
  <c r="H25" i="1" l="1"/>
  <c r="G25" i="1"/>
  <c r="F25" i="1"/>
  <c r="G11" i="1"/>
  <c r="H11" i="1"/>
  <c r="F13" i="1"/>
  <c r="F17" i="1" s="1"/>
  <c r="G13" i="1" l="1"/>
  <c r="F26" i="1"/>
  <c r="F30" i="1" s="1"/>
  <c r="H13" i="1"/>
  <c r="H17" i="1" l="1"/>
  <c r="H26" i="1" s="1"/>
  <c r="H30" i="1" s="1"/>
  <c r="G17" i="1"/>
  <c r="G26" i="1" s="1"/>
  <c r="G30" i="1" s="1"/>
  <c r="G31" i="1" s="1"/>
  <c r="G32" i="1" s="1"/>
  <c r="F31" i="1"/>
  <c r="F32" i="1" s="1"/>
  <c r="H31" i="1" l="1"/>
  <c r="H32" i="1" s="1"/>
  <c r="F33" i="1"/>
  <c r="F34" i="1" s="1"/>
  <c r="G33" i="1"/>
  <c r="G34" i="1" s="1"/>
  <c r="H33" i="1" l="1"/>
  <c r="H34" i="1" s="1"/>
</calcChain>
</file>

<file path=xl/sharedStrings.xml><?xml version="1.0" encoding="utf-8"?>
<sst xmlns="http://schemas.openxmlformats.org/spreadsheetml/2006/main" count="194" uniqueCount="98">
  <si>
    <t>Fordonskalkyl "Grov" lastbil+ ev släpvagn</t>
  </si>
  <si>
    <t>Investering inkl. påbyggnad</t>
  </si>
  <si>
    <t>A</t>
  </si>
  <si>
    <t>Uppdrag</t>
  </si>
  <si>
    <t>B</t>
  </si>
  <si>
    <t>Ek. livslängd ( Avskrivning År)</t>
  </si>
  <si>
    <t>Kronor</t>
  </si>
  <si>
    <t>Mil per år</t>
  </si>
  <si>
    <t>Timmar per år</t>
  </si>
  <si>
    <t>C</t>
  </si>
  <si>
    <t>Restvärde i % av A</t>
  </si>
  <si>
    <t>D</t>
  </si>
  <si>
    <t>Avskrivningskostnad</t>
  </si>
  <si>
    <t>E</t>
  </si>
  <si>
    <t>Räntesats %</t>
  </si>
  <si>
    <t>F</t>
  </si>
  <si>
    <t>G</t>
  </si>
  <si>
    <t>H</t>
  </si>
  <si>
    <t>Skatt per år</t>
  </si>
  <si>
    <t>I</t>
  </si>
  <si>
    <t>Försäkring och besiktning per år</t>
  </si>
  <si>
    <t>J</t>
  </si>
  <si>
    <t>Bränsle</t>
  </si>
  <si>
    <t>K</t>
  </si>
  <si>
    <t>L</t>
  </si>
  <si>
    <t>Däck</t>
  </si>
  <si>
    <t>kr per omgång</t>
  </si>
  <si>
    <t>Livslängd i mil</t>
  </si>
  <si>
    <t>M</t>
  </si>
  <si>
    <t>N</t>
  </si>
  <si>
    <t>Kr/mil</t>
  </si>
  <si>
    <t>Kr/Tim</t>
  </si>
  <si>
    <t>Avskrivningskostnad per år</t>
  </si>
  <si>
    <t>Div.</t>
  </si>
  <si>
    <t>Service per år</t>
  </si>
  <si>
    <t>l/mil snitt à</t>
  </si>
  <si>
    <t>O</t>
  </si>
  <si>
    <t>Administration %</t>
  </si>
  <si>
    <t>P</t>
  </si>
  <si>
    <t>Marginal %</t>
  </si>
  <si>
    <t>MUEK</t>
  </si>
  <si>
    <t>Q</t>
  </si>
  <si>
    <t>R</t>
  </si>
  <si>
    <t>Ev. förmedlingsavg.</t>
  </si>
  <si>
    <t>S</t>
  </si>
  <si>
    <t>T</t>
  </si>
  <si>
    <t>U</t>
  </si>
  <si>
    <t>V</t>
  </si>
  <si>
    <t>Räntekostnad snitt per år     E X (A+C)/2</t>
  </si>
  <si>
    <t>Summa (E-J) fasta kostnader per år</t>
  </si>
  <si>
    <t>Summa (L-O) rörliga kostnader per år</t>
  </si>
  <si>
    <t>Tot. Fordonskostnader per år (K+P)</t>
  </si>
  <si>
    <t>X</t>
  </si>
  <si>
    <t>Tot kostnad inkl förare per år (Q+R)</t>
  </si>
  <si>
    <t>Total kostnad per år. ( Pris )(S+T+U+V)</t>
  </si>
  <si>
    <t>Övrigt, ex garage, kontors kostnad mm</t>
  </si>
  <si>
    <t>försäkringar mm. Snitt per timme</t>
  </si>
  <si>
    <t>Förarlön inkl. Sociala avg., OB, utbildningar,</t>
  </si>
  <si>
    <t>Reparationer och slitdelar per år</t>
  </si>
  <si>
    <t>Fordon</t>
  </si>
  <si>
    <t>Uppskattat eller verkligt värde</t>
  </si>
  <si>
    <t>Inköpspris</t>
  </si>
  <si>
    <t>Det värde bilen har efter livslängdens slut</t>
  </si>
  <si>
    <t>Investering - restvärdet (Kr)</t>
  </si>
  <si>
    <t>Avskrivningskostnad / B: Ek. livslängd i år</t>
  </si>
  <si>
    <t>Den aktella räntan på lånet</t>
  </si>
  <si>
    <t xml:space="preserve">  E X (A+C)/2</t>
  </si>
  <si>
    <t>Beräknad livslängd (Hur lång avskrivning)</t>
  </si>
  <si>
    <t>Uppskattat eller verkligt värde, liter per mil X inköpspris per liter</t>
  </si>
  <si>
    <t>Pris för alla däck / i antal mil däcken räcker Blir Kr/mil</t>
  </si>
  <si>
    <t>Kr / Mil + Mil per år blir Kr per år i kolumn 1</t>
  </si>
  <si>
    <t>Summan av E+F+G+H+I+J</t>
  </si>
  <si>
    <t>Summan av L+M+N+O+P</t>
  </si>
  <si>
    <t>Summan av Q+R</t>
  </si>
  <si>
    <t>% av S</t>
  </si>
  <si>
    <t>% av S+U+V</t>
  </si>
  <si>
    <t>% av  S+U</t>
  </si>
  <si>
    <r>
      <t>Total kostnad per år. ( Pris )</t>
    </r>
    <r>
      <rPr>
        <b/>
        <sz val="11"/>
        <color rgb="FFFF0000"/>
        <rFont val="Calibri"/>
        <family val="2"/>
        <scheme val="minor"/>
      </rPr>
      <t>(S+T+U+V)</t>
    </r>
  </si>
  <si>
    <t>Lite förklaringar, se även exemplet</t>
  </si>
  <si>
    <t>Inköpspris inkl. påbyggnad</t>
  </si>
  <si>
    <t>Summan av K+P</t>
  </si>
  <si>
    <t>(S+T+U+V)</t>
  </si>
  <si>
    <t>.-"-, liter per mil X inköpspris per liter</t>
  </si>
  <si>
    <t xml:space="preserve"> Pris för alla däck / i antal mil däcken räcker Blir Kr/mil</t>
  </si>
  <si>
    <t xml:space="preserve"> Kr / Mil + Mil per år blir Kr per år i kolumn 1</t>
  </si>
  <si>
    <t>Lite förklaringar</t>
  </si>
  <si>
    <t>Förarlön inkl. Sociala avg., OB, utbildning,</t>
  </si>
  <si>
    <t>kostnad för en omgång</t>
  </si>
  <si>
    <t>Ändra och fyll i de gula rutorna</t>
  </si>
  <si>
    <t xml:space="preserve">  F X (A+C)/2</t>
  </si>
  <si>
    <t>Räntekostnad snitt per år     F X (A+C)/2</t>
  </si>
  <si>
    <t>Exempel: Buss regiontrafik</t>
  </si>
  <si>
    <t>Fordonskalkyl "Grov" Buss</t>
  </si>
  <si>
    <t>Fordon 1 (Buss)</t>
  </si>
  <si>
    <t>Det värde bussen har efter livslängdens slut</t>
  </si>
  <si>
    <t>A-C (Investering - restvärdet)  i Kr</t>
  </si>
  <si>
    <t>D/B (Avskrivningskostnad /Ek. livslängd i år) i kr</t>
  </si>
  <si>
    <t>Summan av E+G+H+I+J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</si>
</sst>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%"/>
    <numFmt numFmtId="166" formatCode="#,##0\ _k_r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 applyBorder="1"/>
    <xf numFmtId="9" fontId="0" fillId="3" borderId="0" xfId="0" applyNumberFormat="1" applyFill="1" applyBorder="1"/>
    <xf numFmtId="0" fontId="0" fillId="3" borderId="0" xfId="0" applyNumberFormat="1" applyFill="1" applyBorder="1"/>
    <xf numFmtId="2" fontId="0" fillId="3" borderId="0" xfId="0" applyNumberFormat="1" applyFill="1" applyBorder="1"/>
    <xf numFmtId="0" fontId="4" fillId="3" borderId="0" xfId="0" applyFont="1" applyFill="1"/>
    <xf numFmtId="2" fontId="2" fillId="3" borderId="0" xfId="1" applyNumberFormat="1" applyFont="1" applyFill="1" applyBorder="1"/>
    <xf numFmtId="0" fontId="2" fillId="3" borderId="0" xfId="0" applyFont="1" applyFill="1" applyAlignment="1">
      <alignment horizontal="center"/>
    </xf>
    <xf numFmtId="1" fontId="0" fillId="3" borderId="0" xfId="0" applyNumberFormat="1" applyFill="1" applyBorder="1"/>
    <xf numFmtId="1" fontId="2" fillId="3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2" fillId="3" borderId="0" xfId="0" applyFont="1" applyFill="1" applyBorder="1"/>
    <xf numFmtId="2" fontId="2" fillId="3" borderId="0" xfId="0" applyNumberFormat="1" applyFont="1" applyFill="1" applyBorder="1"/>
    <xf numFmtId="1" fontId="2" fillId="3" borderId="0" xfId="0" applyNumberFormat="1" applyFont="1" applyFill="1" applyBorder="1"/>
    <xf numFmtId="165" fontId="0" fillId="3" borderId="0" xfId="0" applyNumberFormat="1" applyFill="1" applyBorder="1"/>
    <xf numFmtId="0" fontId="5" fillId="3" borderId="0" xfId="0" applyFont="1" applyFill="1"/>
    <xf numFmtId="0" fontId="6" fillId="3" borderId="0" xfId="0" applyFont="1" applyFill="1"/>
    <xf numFmtId="9" fontId="5" fillId="3" borderId="0" xfId="0" applyNumberFormat="1" applyFont="1" applyFill="1" applyBorder="1"/>
    <xf numFmtId="0" fontId="7" fillId="3" borderId="0" xfId="0" applyFont="1" applyFill="1"/>
    <xf numFmtId="0" fontId="8" fillId="3" borderId="0" xfId="0" applyFont="1" applyFill="1" applyAlignment="1" applyProtection="1">
      <alignment horizontal="left"/>
      <protection locked="0"/>
    </xf>
    <xf numFmtId="0" fontId="9" fillId="3" borderId="0" xfId="0" applyFont="1" applyFill="1" applyProtection="1">
      <protection locked="0"/>
    </xf>
    <xf numFmtId="0" fontId="12" fillId="3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17" fillId="3" borderId="0" xfId="0" applyFont="1" applyFill="1" applyAlignment="1" applyProtection="1">
      <alignment horizontal="left"/>
      <protection locked="0"/>
    </xf>
    <xf numFmtId="0" fontId="0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9" fillId="3" borderId="0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0" fillId="5" borderId="0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9" fillId="2" borderId="5" xfId="0" applyFont="1" applyFill="1" applyBorder="1" applyProtection="1">
      <protection locked="0"/>
    </xf>
    <xf numFmtId="0" fontId="0" fillId="5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Protection="1">
      <protection locked="0"/>
    </xf>
    <xf numFmtId="0" fontId="0" fillId="3" borderId="0" xfId="0" applyFont="1" applyFill="1" applyBorder="1" applyProtection="1">
      <protection locked="0"/>
    </xf>
    <xf numFmtId="0" fontId="14" fillId="3" borderId="0" xfId="0" applyFont="1" applyFill="1" applyBorder="1" applyProtection="1">
      <protection locked="0"/>
    </xf>
    <xf numFmtId="0" fontId="7" fillId="3" borderId="0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166" fontId="9" fillId="2" borderId="1" xfId="0" applyNumberFormat="1" applyFont="1" applyFill="1" applyBorder="1" applyProtection="1">
      <protection locked="0"/>
    </xf>
    <xf numFmtId="166" fontId="9" fillId="0" borderId="1" xfId="0" applyNumberFormat="1" applyFont="1" applyBorder="1" applyProtection="1">
      <protection locked="0"/>
    </xf>
    <xf numFmtId="166" fontId="0" fillId="5" borderId="0" xfId="0" applyNumberFormat="1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66" fontId="9" fillId="0" borderId="0" xfId="0" applyNumberFormat="1" applyFont="1" applyBorder="1" applyProtection="1">
      <protection locked="0"/>
    </xf>
    <xf numFmtId="9" fontId="9" fillId="2" borderId="1" xfId="0" applyNumberFormat="1" applyFont="1" applyFill="1" applyBorder="1" applyAlignment="1" applyProtection="1">
      <alignment horizontal="center"/>
      <protection locked="0"/>
    </xf>
    <xf numFmtId="9" fontId="0" fillId="3" borderId="0" xfId="0" applyNumberFormat="1" applyFont="1" applyFill="1" applyBorder="1" applyProtection="1">
      <protection locked="0"/>
    </xf>
    <xf numFmtId="165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1" fontId="0" fillId="3" borderId="0" xfId="0" applyNumberFormat="1" applyFon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3" borderId="0" xfId="0" applyFont="1" applyFill="1" applyProtection="1">
      <protection locked="0"/>
    </xf>
    <xf numFmtId="166" fontId="2" fillId="5" borderId="0" xfId="1" applyNumberFormat="1" applyFont="1" applyFill="1" applyBorder="1" applyProtection="1"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166" fontId="2" fillId="3" borderId="0" xfId="1" applyNumberFormat="1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66" fontId="9" fillId="2" borderId="1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166" fontId="0" fillId="5" borderId="0" xfId="0" applyNumberFormat="1" applyFont="1" applyFill="1" applyProtection="1">
      <protection locked="0"/>
    </xf>
    <xf numFmtId="166" fontId="2" fillId="5" borderId="0" xfId="0" applyNumberFormat="1" applyFont="1" applyFill="1" applyProtection="1">
      <protection locked="0"/>
    </xf>
    <xf numFmtId="164" fontId="2" fillId="3" borderId="0" xfId="1" applyNumberFormat="1" applyFont="1" applyFill="1" applyBorder="1" applyProtection="1">
      <protection locked="0"/>
    </xf>
    <xf numFmtId="166" fontId="9" fillId="3" borderId="0" xfId="0" applyNumberFormat="1" applyFont="1" applyFill="1" applyBorder="1" applyProtection="1">
      <protection locked="0"/>
    </xf>
    <xf numFmtId="9" fontId="9" fillId="2" borderId="1" xfId="0" applyNumberFormat="1" applyFont="1" applyFill="1" applyBorder="1" applyProtection="1">
      <protection locked="0"/>
    </xf>
    <xf numFmtId="9" fontId="16" fillId="3" borderId="0" xfId="0" applyNumberFormat="1" applyFont="1" applyFill="1" applyBorder="1" applyProtection="1">
      <protection locked="0"/>
    </xf>
    <xf numFmtId="9" fontId="9" fillId="3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6" fontId="9" fillId="0" borderId="1" xfId="0" applyNumberFormat="1" applyFont="1" applyBorder="1" applyProtection="1"/>
    <xf numFmtId="166" fontId="9" fillId="0" borderId="0" xfId="0" applyNumberFormat="1" applyFont="1" applyBorder="1" applyProtection="1"/>
    <xf numFmtId="166" fontId="9" fillId="3" borderId="1" xfId="0" applyNumberFormat="1" applyFont="1" applyFill="1" applyBorder="1" applyProtection="1"/>
    <xf numFmtId="166" fontId="11" fillId="3" borderId="0" xfId="1" applyNumberFormat="1" applyFont="1" applyFill="1" applyBorder="1" applyProtection="1"/>
    <xf numFmtId="166" fontId="2" fillId="3" borderId="0" xfId="1" applyNumberFormat="1" applyFont="1" applyFill="1" applyBorder="1" applyProtection="1"/>
    <xf numFmtId="166" fontId="9" fillId="3" borderId="0" xfId="0" applyNumberFormat="1" applyFont="1" applyFill="1" applyProtection="1"/>
    <xf numFmtId="166" fontId="11" fillId="3" borderId="0" xfId="0" applyNumberFormat="1" applyFont="1" applyFill="1" applyProtection="1"/>
    <xf numFmtId="166" fontId="9" fillId="3" borderId="0" xfId="0" applyNumberFormat="1" applyFont="1" applyFill="1" applyBorder="1" applyProtection="1"/>
    <xf numFmtId="166" fontId="11" fillId="4" borderId="0" xfId="0" applyNumberFormat="1" applyFont="1" applyFill="1" applyProtection="1"/>
    <xf numFmtId="166" fontId="9" fillId="0" borderId="0" xfId="0" applyNumberFormat="1" applyFont="1" applyProtection="1"/>
    <xf numFmtId="0" fontId="15" fillId="3" borderId="0" xfId="0" applyFont="1" applyFill="1" applyBorder="1" applyAlignment="1" applyProtection="1">
      <alignment horizontal="justify" vertical="center"/>
      <protection locked="0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6B92-EF9C-4C98-9C57-16C5B60D5900}">
  <dimension ref="A1:V34"/>
  <sheetViews>
    <sheetView tabSelected="1" zoomScaleNormal="100" workbookViewId="0">
      <selection activeCell="M1" sqref="M1"/>
    </sheetView>
  </sheetViews>
  <sheetFormatPr defaultRowHeight="14.5" x14ac:dyDescent="0.35"/>
  <cols>
    <col min="1" max="1" width="3.26953125" style="89" customWidth="1"/>
    <col min="2" max="2" width="8.7265625" style="38"/>
    <col min="3" max="3" width="9.1796875" style="38" customWidth="1"/>
    <col min="4" max="4" width="10.81640625" style="38" customWidth="1"/>
    <col min="5" max="5" width="7.26953125" style="38" customWidth="1"/>
    <col min="6" max="6" width="12.1796875" style="38" customWidth="1"/>
    <col min="7" max="7" width="8.26953125" style="38" customWidth="1"/>
    <col min="8" max="8" width="8.1796875" style="38" customWidth="1"/>
    <col min="9" max="9" width="1" style="38" customWidth="1"/>
    <col min="10" max="10" width="6.453125" style="38" customWidth="1"/>
    <col min="11" max="14" width="8.7265625" style="38"/>
    <col min="15" max="15" width="3.90625" style="38" customWidth="1"/>
    <col min="16" max="16384" width="8.7265625" style="38"/>
  </cols>
  <sheetData>
    <row r="1" spans="1:22" ht="15" customHeight="1" x14ac:dyDescent="0.35">
      <c r="A1" s="29" t="s">
        <v>92</v>
      </c>
      <c r="B1" s="30"/>
      <c r="C1" s="30"/>
      <c r="D1" s="30"/>
      <c r="E1" s="31" t="s">
        <v>88</v>
      </c>
      <c r="F1" s="30"/>
      <c r="G1" s="30"/>
      <c r="H1" s="32"/>
      <c r="I1" s="33"/>
      <c r="J1" s="34" t="s">
        <v>85</v>
      </c>
      <c r="K1" s="35"/>
      <c r="L1" s="35"/>
      <c r="M1" s="35"/>
      <c r="N1" s="35"/>
      <c r="O1" s="36" t="s">
        <v>40</v>
      </c>
      <c r="P1" s="37"/>
    </row>
    <row r="2" spans="1:22" ht="15" customHeight="1" x14ac:dyDescent="0.35">
      <c r="A2" s="39" t="s">
        <v>93</v>
      </c>
      <c r="B2" s="30"/>
      <c r="C2" s="30"/>
      <c r="D2" s="40"/>
      <c r="E2" s="41" t="s">
        <v>91</v>
      </c>
      <c r="F2" s="42"/>
      <c r="G2" s="42"/>
      <c r="H2" s="43"/>
      <c r="I2" s="44"/>
      <c r="J2" s="37"/>
      <c r="K2" s="37"/>
      <c r="L2" s="37"/>
      <c r="M2" s="37"/>
      <c r="N2" s="37"/>
      <c r="O2" s="37"/>
      <c r="P2" s="45"/>
    </row>
    <row r="3" spans="1:22" ht="15" customHeight="1" x14ac:dyDescent="0.35">
      <c r="A3" s="39" t="s">
        <v>3</v>
      </c>
      <c r="B3" s="30"/>
      <c r="C3" s="30"/>
      <c r="D3" s="30"/>
      <c r="E3" s="41" t="s">
        <v>33</v>
      </c>
      <c r="F3" s="42"/>
      <c r="G3" s="42"/>
      <c r="H3" s="43"/>
      <c r="I3" s="44"/>
      <c r="J3" s="37"/>
      <c r="K3" s="37"/>
      <c r="L3" s="37"/>
      <c r="M3" s="37"/>
      <c r="N3" s="37"/>
      <c r="O3" s="37"/>
      <c r="P3" s="45"/>
      <c r="Q3" s="45"/>
      <c r="R3" s="45"/>
      <c r="S3" s="45"/>
      <c r="T3" s="45"/>
      <c r="U3" s="45"/>
      <c r="V3" s="45"/>
    </row>
    <row r="4" spans="1:22" ht="15" customHeight="1" x14ac:dyDescent="0.35">
      <c r="A4" s="39" t="s">
        <v>7</v>
      </c>
      <c r="B4" s="30"/>
      <c r="C4" s="30"/>
      <c r="D4" s="30"/>
      <c r="E4" s="46">
        <v>8000</v>
      </c>
      <c r="F4" s="37"/>
      <c r="G4" s="37"/>
      <c r="H4" s="37"/>
      <c r="I4" s="47"/>
      <c r="J4" s="39" t="s">
        <v>7</v>
      </c>
      <c r="K4" s="30"/>
      <c r="L4" s="48" t="s">
        <v>60</v>
      </c>
      <c r="M4" s="35"/>
      <c r="N4" s="49"/>
      <c r="O4" s="49"/>
      <c r="P4" s="45"/>
      <c r="Q4" s="50"/>
      <c r="R4" s="49"/>
      <c r="S4" s="51"/>
      <c r="T4" s="49"/>
      <c r="U4" s="49"/>
      <c r="V4" s="49"/>
    </row>
    <row r="5" spans="1:22" ht="15" customHeight="1" x14ac:dyDescent="0.35">
      <c r="A5" s="39" t="s">
        <v>8</v>
      </c>
      <c r="B5" s="30"/>
      <c r="C5" s="30"/>
      <c r="D5" s="30"/>
      <c r="E5" s="52">
        <v>1720</v>
      </c>
      <c r="F5" s="53">
        <v>1</v>
      </c>
      <c r="G5" s="53">
        <v>2</v>
      </c>
      <c r="H5" s="53">
        <v>3</v>
      </c>
      <c r="I5" s="54"/>
      <c r="J5" s="39" t="s">
        <v>8</v>
      </c>
      <c r="K5" s="30"/>
      <c r="L5" s="48" t="s">
        <v>60</v>
      </c>
      <c r="M5" s="35"/>
      <c r="N5" s="49"/>
      <c r="O5" s="49"/>
      <c r="P5" s="45"/>
      <c r="Q5" s="50"/>
      <c r="R5" s="49"/>
      <c r="S5" s="49"/>
      <c r="T5" s="49"/>
      <c r="U5" s="49"/>
      <c r="V5" s="49"/>
    </row>
    <row r="6" spans="1:22" ht="15" customHeight="1" x14ac:dyDescent="0.35">
      <c r="A6" s="55"/>
      <c r="B6" s="30"/>
      <c r="C6" s="30"/>
      <c r="D6" s="30"/>
      <c r="E6" s="30"/>
      <c r="F6" s="55" t="s">
        <v>6</v>
      </c>
      <c r="G6" s="55" t="s">
        <v>30</v>
      </c>
      <c r="H6" s="55" t="s">
        <v>31</v>
      </c>
      <c r="I6" s="56"/>
      <c r="J6" s="39"/>
      <c r="K6" s="30"/>
      <c r="L6" s="30"/>
      <c r="M6" s="35"/>
      <c r="N6" s="49"/>
      <c r="O6" s="57"/>
      <c r="P6" s="58"/>
      <c r="Q6" s="45"/>
      <c r="R6" s="45"/>
      <c r="S6" s="45"/>
      <c r="T6" s="45"/>
      <c r="U6" s="45"/>
      <c r="V6" s="45"/>
    </row>
    <row r="7" spans="1:22" ht="15" customHeight="1" x14ac:dyDescent="0.35">
      <c r="A7" s="55" t="s">
        <v>2</v>
      </c>
      <c r="B7" s="30" t="s">
        <v>1</v>
      </c>
      <c r="C7" s="30"/>
      <c r="D7" s="30"/>
      <c r="E7" s="30"/>
      <c r="F7" s="59">
        <v>2900000</v>
      </c>
      <c r="G7" s="90"/>
      <c r="H7" s="90"/>
      <c r="I7" s="61"/>
      <c r="J7" s="55" t="s">
        <v>2</v>
      </c>
      <c r="K7" s="48" t="s">
        <v>79</v>
      </c>
      <c r="L7" s="30"/>
      <c r="M7" s="35"/>
      <c r="N7" s="49"/>
      <c r="O7" s="57"/>
      <c r="P7" s="58"/>
    </row>
    <row r="8" spans="1:22" ht="15" customHeight="1" x14ac:dyDescent="0.35">
      <c r="A8" s="55" t="s">
        <v>4</v>
      </c>
      <c r="B8" s="30" t="s">
        <v>5</v>
      </c>
      <c r="C8" s="30"/>
      <c r="D8" s="30"/>
      <c r="E8" s="62">
        <v>9</v>
      </c>
      <c r="F8" s="91"/>
      <c r="G8" s="91"/>
      <c r="H8" s="91"/>
      <c r="I8" s="61"/>
      <c r="J8" s="55" t="s">
        <v>4</v>
      </c>
      <c r="K8" s="48" t="s">
        <v>67</v>
      </c>
      <c r="L8" s="30"/>
      <c r="M8" s="35"/>
      <c r="N8" s="49"/>
      <c r="O8" s="49"/>
      <c r="P8" s="45"/>
    </row>
    <row r="9" spans="1:22" ht="15" customHeight="1" x14ac:dyDescent="0.35">
      <c r="A9" s="55" t="s">
        <v>9</v>
      </c>
      <c r="B9" s="30" t="s">
        <v>10</v>
      </c>
      <c r="C9" s="30"/>
      <c r="D9" s="64">
        <v>0.1</v>
      </c>
      <c r="E9" s="30"/>
      <c r="F9" s="92">
        <f>D9*F7</f>
        <v>290000</v>
      </c>
      <c r="G9" s="92"/>
      <c r="H9" s="92"/>
      <c r="I9" s="61"/>
      <c r="J9" s="55" t="s">
        <v>9</v>
      </c>
      <c r="K9" s="48" t="s">
        <v>94</v>
      </c>
      <c r="L9" s="30"/>
      <c r="M9" s="35"/>
      <c r="N9" s="49"/>
      <c r="O9" s="49"/>
      <c r="P9" s="45"/>
    </row>
    <row r="10" spans="1:22" ht="15" customHeight="1" x14ac:dyDescent="0.35">
      <c r="A10" s="55" t="s">
        <v>11</v>
      </c>
      <c r="B10" s="30" t="s">
        <v>12</v>
      </c>
      <c r="C10" s="30"/>
      <c r="D10" s="55"/>
      <c r="E10" s="30"/>
      <c r="F10" s="92">
        <f>F7-F9</f>
        <v>2610000</v>
      </c>
      <c r="G10" s="92"/>
      <c r="H10" s="92"/>
      <c r="I10" s="61"/>
      <c r="J10" s="55" t="s">
        <v>11</v>
      </c>
      <c r="K10" s="48" t="s">
        <v>95</v>
      </c>
      <c r="L10" s="30"/>
      <c r="M10" s="35"/>
      <c r="N10" s="49"/>
      <c r="O10" s="49"/>
      <c r="P10" s="45"/>
    </row>
    <row r="11" spans="1:22" ht="15" customHeight="1" x14ac:dyDescent="0.35">
      <c r="A11" s="55" t="s">
        <v>13</v>
      </c>
      <c r="B11" s="30" t="s">
        <v>32</v>
      </c>
      <c r="C11" s="30"/>
      <c r="D11" s="55"/>
      <c r="E11" s="30"/>
      <c r="F11" s="92">
        <f>F10/E8</f>
        <v>290000</v>
      </c>
      <c r="G11" s="92">
        <f>F11/E4</f>
        <v>36.25</v>
      </c>
      <c r="H11" s="92">
        <f>F11/E5</f>
        <v>168.6046511627907</v>
      </c>
      <c r="I11" s="61"/>
      <c r="J11" s="55" t="s">
        <v>13</v>
      </c>
      <c r="K11" s="48" t="s">
        <v>96</v>
      </c>
      <c r="L11" s="30"/>
      <c r="M11" s="65"/>
      <c r="N11" s="49"/>
      <c r="O11" s="49"/>
      <c r="P11" s="45"/>
    </row>
    <row r="12" spans="1:22" ht="15" customHeight="1" x14ac:dyDescent="0.35">
      <c r="A12" s="55" t="s">
        <v>15</v>
      </c>
      <c r="B12" s="30" t="s">
        <v>14</v>
      </c>
      <c r="C12" s="30"/>
      <c r="D12" s="66">
        <v>0.03</v>
      </c>
      <c r="E12" s="67"/>
      <c r="F12" s="99"/>
      <c r="G12" s="90"/>
      <c r="H12" s="90"/>
      <c r="I12" s="61"/>
      <c r="J12" s="55" t="s">
        <v>15</v>
      </c>
      <c r="K12" s="48" t="s">
        <v>65</v>
      </c>
      <c r="L12" s="30"/>
      <c r="M12" s="65"/>
      <c r="N12" s="49"/>
      <c r="O12" s="49"/>
      <c r="P12" s="45"/>
    </row>
    <row r="13" spans="1:22" ht="15" customHeight="1" x14ac:dyDescent="0.35">
      <c r="A13" s="55" t="s">
        <v>16</v>
      </c>
      <c r="B13" s="30" t="s">
        <v>90</v>
      </c>
      <c r="C13" s="30"/>
      <c r="D13" s="30"/>
      <c r="E13" s="30"/>
      <c r="F13" s="90">
        <f>D12*(F7+F9)/2</f>
        <v>47850</v>
      </c>
      <c r="G13" s="90">
        <f>F13/E4</f>
        <v>5.9812500000000002</v>
      </c>
      <c r="H13" s="90">
        <f>F13/E5</f>
        <v>27.819767441860463</v>
      </c>
      <c r="I13" s="61"/>
      <c r="J13" s="55" t="s">
        <v>16</v>
      </c>
      <c r="K13" s="48" t="s">
        <v>89</v>
      </c>
      <c r="L13" s="30"/>
      <c r="M13" s="49"/>
      <c r="N13" s="49"/>
      <c r="O13" s="49"/>
      <c r="P13" s="45"/>
    </row>
    <row r="14" spans="1:22" ht="15" customHeight="1" x14ac:dyDescent="0.35">
      <c r="A14" s="55" t="s">
        <v>17</v>
      </c>
      <c r="B14" s="30" t="s">
        <v>18</v>
      </c>
      <c r="C14" s="30"/>
      <c r="D14" s="30"/>
      <c r="E14" s="30"/>
      <c r="F14" s="59">
        <v>18000</v>
      </c>
      <c r="G14" s="90">
        <f>F14/E4</f>
        <v>2.25</v>
      </c>
      <c r="H14" s="90">
        <f>F14/E5</f>
        <v>10.465116279069768</v>
      </c>
      <c r="I14" s="61"/>
      <c r="J14" s="55" t="s">
        <v>17</v>
      </c>
      <c r="K14" s="48" t="s">
        <v>60</v>
      </c>
      <c r="L14" s="30"/>
      <c r="M14" s="49"/>
      <c r="N14" s="49"/>
      <c r="O14" s="49"/>
      <c r="P14" s="45"/>
    </row>
    <row r="15" spans="1:22" ht="15" customHeight="1" x14ac:dyDescent="0.35">
      <c r="A15" s="55" t="s">
        <v>19</v>
      </c>
      <c r="B15" s="30" t="s">
        <v>20</v>
      </c>
      <c r="C15" s="30"/>
      <c r="D15" s="30"/>
      <c r="E15" s="30"/>
      <c r="F15" s="59">
        <v>28000</v>
      </c>
      <c r="G15" s="90">
        <f>F15/E4</f>
        <v>3.5</v>
      </c>
      <c r="H15" s="90">
        <f>F15/E5</f>
        <v>16.279069767441861</v>
      </c>
      <c r="I15" s="61"/>
      <c r="J15" s="55" t="s">
        <v>19</v>
      </c>
      <c r="K15" s="48" t="s">
        <v>60</v>
      </c>
      <c r="L15" s="30"/>
      <c r="M15" s="35"/>
      <c r="N15" s="49"/>
      <c r="O15" s="49"/>
      <c r="P15" s="45"/>
    </row>
    <row r="16" spans="1:22" ht="15" customHeight="1" x14ac:dyDescent="0.35">
      <c r="A16" s="55" t="s">
        <v>21</v>
      </c>
      <c r="B16" s="30" t="s">
        <v>55</v>
      </c>
      <c r="C16" s="30"/>
      <c r="D16" s="30"/>
      <c r="E16" s="30"/>
      <c r="F16" s="59">
        <v>42000</v>
      </c>
      <c r="G16" s="90">
        <f>F16/E4</f>
        <v>5.25</v>
      </c>
      <c r="H16" s="90">
        <f>F16/E5</f>
        <v>24.418604651162791</v>
      </c>
      <c r="I16" s="61"/>
      <c r="J16" s="55" t="s">
        <v>21</v>
      </c>
      <c r="K16" s="48" t="s">
        <v>60</v>
      </c>
      <c r="L16" s="30"/>
      <c r="M16" s="35"/>
      <c r="N16" s="49"/>
      <c r="O16" s="68"/>
      <c r="P16" s="69"/>
    </row>
    <row r="17" spans="1:20" ht="14.5" customHeight="1" x14ac:dyDescent="0.35">
      <c r="A17" s="70" t="s">
        <v>23</v>
      </c>
      <c r="B17" s="71" t="s">
        <v>49</v>
      </c>
      <c r="C17" s="30"/>
      <c r="D17" s="30"/>
      <c r="E17" s="40"/>
      <c r="F17" s="93">
        <f>F16+F15+F14+F13+F11</f>
        <v>425850</v>
      </c>
      <c r="G17" s="93">
        <f t="shared" ref="G17:H17" si="0">G16+G15+G14+G13+G11</f>
        <v>53.231250000000003</v>
      </c>
      <c r="H17" s="93">
        <f t="shared" si="0"/>
        <v>247.58720930232559</v>
      </c>
      <c r="I17" s="72"/>
      <c r="J17" s="73" t="s">
        <v>23</v>
      </c>
      <c r="K17" s="74" t="s">
        <v>97</v>
      </c>
      <c r="L17" s="30"/>
      <c r="M17" s="35"/>
      <c r="N17" s="49"/>
      <c r="O17" s="68"/>
      <c r="P17" s="69"/>
    </row>
    <row r="18" spans="1:20" ht="4" customHeight="1" x14ac:dyDescent="0.35">
      <c r="A18" s="75"/>
      <c r="B18" s="76"/>
      <c r="C18" s="35"/>
      <c r="D18" s="35"/>
      <c r="E18" s="49"/>
      <c r="F18" s="77"/>
      <c r="G18" s="94"/>
      <c r="H18" s="94"/>
      <c r="I18" s="72"/>
      <c r="J18" s="75"/>
      <c r="K18" s="78"/>
      <c r="L18" s="35"/>
      <c r="M18" s="35"/>
      <c r="N18" s="49"/>
      <c r="O18" s="68"/>
      <c r="P18" s="69"/>
    </row>
    <row r="19" spans="1:20" ht="15" customHeight="1" x14ac:dyDescent="0.35">
      <c r="A19" s="55" t="s">
        <v>24</v>
      </c>
      <c r="B19" s="30" t="s">
        <v>58</v>
      </c>
      <c r="C19" s="30"/>
      <c r="D19" s="30"/>
      <c r="E19" s="30"/>
      <c r="F19" s="59">
        <v>98500</v>
      </c>
      <c r="G19" s="90">
        <f>F19/E4</f>
        <v>12.3125</v>
      </c>
      <c r="H19" s="90">
        <f>F19/E5</f>
        <v>57.267441860465119</v>
      </c>
      <c r="I19" s="61"/>
      <c r="J19" s="55" t="s">
        <v>24</v>
      </c>
      <c r="K19" s="48" t="s">
        <v>60</v>
      </c>
      <c r="L19" s="35"/>
      <c r="M19" s="35"/>
      <c r="N19" s="49"/>
      <c r="O19" s="49"/>
      <c r="P19" s="69"/>
    </row>
    <row r="20" spans="1:20" ht="15" customHeight="1" x14ac:dyDescent="0.35">
      <c r="A20" s="55" t="s">
        <v>28</v>
      </c>
      <c r="B20" s="30" t="s">
        <v>22</v>
      </c>
      <c r="C20" s="62">
        <v>3.3</v>
      </c>
      <c r="D20" s="67" t="s">
        <v>35</v>
      </c>
      <c r="E20" s="62">
        <v>16</v>
      </c>
      <c r="F20" s="90">
        <f>E4*G20</f>
        <v>422400</v>
      </c>
      <c r="G20" s="90">
        <f>C20*E20</f>
        <v>52.8</v>
      </c>
      <c r="H20" s="90">
        <f>F20/E5</f>
        <v>245.58139534883722</v>
      </c>
      <c r="I20" s="61"/>
      <c r="J20" s="55" t="s">
        <v>28</v>
      </c>
      <c r="K20" s="48" t="s">
        <v>82</v>
      </c>
      <c r="L20" s="49"/>
      <c r="M20" s="35"/>
      <c r="N20" s="49"/>
      <c r="O20" s="49"/>
      <c r="P20" s="69"/>
    </row>
    <row r="21" spans="1:20" ht="15" customHeight="1" x14ac:dyDescent="0.35">
      <c r="A21" s="55" t="s">
        <v>29</v>
      </c>
      <c r="B21" s="30" t="s">
        <v>34</v>
      </c>
      <c r="C21" s="55"/>
      <c r="D21" s="30"/>
      <c r="E21" s="30"/>
      <c r="F21" s="59">
        <v>33500</v>
      </c>
      <c r="G21" s="90">
        <f>F21/E4</f>
        <v>4.1875</v>
      </c>
      <c r="H21" s="90">
        <f>F21/E5</f>
        <v>19.476744186046513</v>
      </c>
      <c r="I21" s="61"/>
      <c r="J21" s="55" t="s">
        <v>29</v>
      </c>
      <c r="K21" s="48" t="s">
        <v>60</v>
      </c>
      <c r="L21" s="49"/>
      <c r="M21" s="35"/>
      <c r="N21" s="49"/>
      <c r="O21" s="49"/>
      <c r="P21" s="69"/>
    </row>
    <row r="22" spans="1:20" ht="15" customHeight="1" x14ac:dyDescent="0.35">
      <c r="A22" s="79" t="s">
        <v>36</v>
      </c>
      <c r="B22" s="30" t="s">
        <v>25</v>
      </c>
      <c r="C22" s="80">
        <v>24000</v>
      </c>
      <c r="D22" s="30" t="s">
        <v>26</v>
      </c>
      <c r="E22" s="30"/>
      <c r="F22" s="63"/>
      <c r="G22" s="91"/>
      <c r="H22" s="91"/>
      <c r="I22" s="61"/>
      <c r="J22" s="55" t="s">
        <v>36</v>
      </c>
      <c r="K22" s="48" t="s">
        <v>87</v>
      </c>
      <c r="L22" s="49"/>
      <c r="M22" s="49"/>
      <c r="N22" s="49"/>
      <c r="O22" s="49"/>
      <c r="P22" s="69"/>
    </row>
    <row r="23" spans="1:20" ht="15" customHeight="1" x14ac:dyDescent="0.35">
      <c r="A23" s="55"/>
      <c r="B23" s="30"/>
      <c r="C23" s="62">
        <v>8000</v>
      </c>
      <c r="D23" s="40" t="s">
        <v>27</v>
      </c>
      <c r="E23" s="30"/>
      <c r="F23" s="60">
        <f>G23*E4</f>
        <v>24000</v>
      </c>
      <c r="G23" s="90">
        <f>C22/C23</f>
        <v>3</v>
      </c>
      <c r="H23" s="90">
        <f>F23/E5</f>
        <v>13.953488372093023</v>
      </c>
      <c r="I23" s="61"/>
      <c r="J23" s="81" t="s">
        <v>83</v>
      </c>
      <c r="K23" s="30"/>
      <c r="L23" s="49"/>
      <c r="M23" s="49"/>
      <c r="N23" s="49"/>
      <c r="O23" s="49"/>
      <c r="P23" s="69"/>
    </row>
    <row r="24" spans="1:20" ht="12.5" customHeight="1" x14ac:dyDescent="0.35">
      <c r="A24" s="55"/>
      <c r="B24" s="30"/>
      <c r="C24" s="30"/>
      <c r="D24" s="30"/>
      <c r="E24" s="30"/>
      <c r="F24" s="95"/>
      <c r="G24" s="95"/>
      <c r="H24" s="95"/>
      <c r="I24" s="82"/>
      <c r="J24" s="81" t="s">
        <v>84</v>
      </c>
      <c r="K24" s="30"/>
      <c r="L24" s="49"/>
      <c r="M24" s="49"/>
      <c r="N24" s="49"/>
      <c r="O24" s="49"/>
      <c r="P24" s="69"/>
    </row>
    <row r="25" spans="1:20" ht="15" customHeight="1" x14ac:dyDescent="0.35">
      <c r="A25" s="73" t="s">
        <v>38</v>
      </c>
      <c r="B25" s="71" t="s">
        <v>50</v>
      </c>
      <c r="C25" s="30"/>
      <c r="D25" s="30"/>
      <c r="E25" s="30"/>
      <c r="F25" s="96">
        <f>F19+F20+F21+F23</f>
        <v>578400</v>
      </c>
      <c r="G25" s="96">
        <f t="shared" ref="G25:H25" si="1">G19+G20+G21+G23</f>
        <v>72.3</v>
      </c>
      <c r="H25" s="96">
        <f t="shared" si="1"/>
        <v>336.27906976744191</v>
      </c>
      <c r="I25" s="83"/>
      <c r="J25" s="73" t="s">
        <v>38</v>
      </c>
      <c r="K25" s="74" t="s">
        <v>72</v>
      </c>
      <c r="L25" s="49"/>
      <c r="M25" s="49"/>
      <c r="N25" s="49"/>
      <c r="O25" s="49"/>
      <c r="P25" s="69"/>
    </row>
    <row r="26" spans="1:20" ht="15" customHeight="1" x14ac:dyDescent="0.35">
      <c r="A26" s="73" t="s">
        <v>41</v>
      </c>
      <c r="B26" s="71" t="s">
        <v>51</v>
      </c>
      <c r="C26" s="30"/>
      <c r="D26" s="30"/>
      <c r="E26" s="30"/>
      <c r="F26" s="96">
        <f>F17+F25</f>
        <v>1004250</v>
      </c>
      <c r="G26" s="96">
        <f>G17+G25</f>
        <v>125.53125</v>
      </c>
      <c r="H26" s="96">
        <f>H17+H25</f>
        <v>583.86627906976753</v>
      </c>
      <c r="I26" s="83"/>
      <c r="J26" s="73" t="s">
        <v>41</v>
      </c>
      <c r="K26" s="74" t="s">
        <v>80</v>
      </c>
      <c r="L26" s="49"/>
      <c r="M26" s="49"/>
      <c r="N26" s="49"/>
      <c r="O26" s="49"/>
      <c r="P26" s="69"/>
    </row>
    <row r="27" spans="1:20" ht="15" customHeight="1" x14ac:dyDescent="0.35">
      <c r="A27" s="55" t="s">
        <v>42</v>
      </c>
      <c r="B27" s="30" t="s">
        <v>57</v>
      </c>
      <c r="C27" s="30"/>
      <c r="D27" s="30"/>
      <c r="E27" s="30"/>
      <c r="F27" s="96"/>
      <c r="G27" s="96"/>
      <c r="H27" s="96"/>
      <c r="I27" s="83"/>
      <c r="J27" s="55" t="s">
        <v>42</v>
      </c>
      <c r="K27" s="48" t="s">
        <v>86</v>
      </c>
      <c r="L27" s="49"/>
      <c r="M27" s="49"/>
      <c r="N27" s="49"/>
      <c r="O27" s="84"/>
      <c r="P27" s="69"/>
    </row>
    <row r="28" spans="1:20" ht="15" customHeight="1" x14ac:dyDescent="0.35">
      <c r="A28" s="79"/>
      <c r="B28" s="30" t="s">
        <v>56</v>
      </c>
      <c r="C28" s="30"/>
      <c r="D28" s="30"/>
      <c r="E28" s="30"/>
      <c r="F28" s="90">
        <f>E5*H28</f>
        <v>584800</v>
      </c>
      <c r="G28" s="90">
        <f>F28/E4</f>
        <v>73.099999999999994</v>
      </c>
      <c r="H28" s="59">
        <v>340</v>
      </c>
      <c r="I28" s="61"/>
      <c r="J28" s="55"/>
      <c r="K28" s="48" t="s">
        <v>56</v>
      </c>
      <c r="L28" s="49"/>
      <c r="M28" s="49"/>
      <c r="N28" s="49"/>
      <c r="O28" s="84"/>
      <c r="P28" s="69"/>
      <c r="Q28" s="45"/>
      <c r="R28" s="45"/>
      <c r="S28" s="45"/>
      <c r="T28" s="45"/>
    </row>
    <row r="29" spans="1:20" ht="5" customHeight="1" x14ac:dyDescent="0.35">
      <c r="A29" s="55"/>
      <c r="B29" s="30"/>
      <c r="C29" s="30"/>
      <c r="D29" s="30"/>
      <c r="E29" s="30"/>
      <c r="F29" s="97"/>
      <c r="G29" s="97"/>
      <c r="H29" s="85"/>
      <c r="I29" s="61"/>
      <c r="J29" s="55"/>
      <c r="K29" s="30"/>
      <c r="L29" s="49"/>
      <c r="M29" s="49"/>
      <c r="N29" s="49"/>
      <c r="O29" s="49"/>
      <c r="P29" s="69"/>
      <c r="Q29" s="45"/>
      <c r="R29" s="100"/>
      <c r="S29" s="100"/>
      <c r="T29" s="100"/>
    </row>
    <row r="30" spans="1:20" ht="15" customHeight="1" x14ac:dyDescent="0.35">
      <c r="A30" s="70" t="s">
        <v>44</v>
      </c>
      <c r="B30" s="71" t="s">
        <v>53</v>
      </c>
      <c r="C30" s="30"/>
      <c r="D30" s="30"/>
      <c r="E30" s="30"/>
      <c r="F30" s="96">
        <f>F26+F28</f>
        <v>1589050</v>
      </c>
      <c r="G30" s="96">
        <f>G26+G28</f>
        <v>198.63124999999999</v>
      </c>
      <c r="H30" s="96">
        <f>H26+H28</f>
        <v>923.86627906976753</v>
      </c>
      <c r="I30" s="83"/>
      <c r="J30" s="73" t="s">
        <v>44</v>
      </c>
      <c r="K30" s="74" t="s">
        <v>73</v>
      </c>
      <c r="L30" s="49"/>
      <c r="M30" s="37"/>
      <c r="N30" s="37"/>
      <c r="O30" s="37"/>
      <c r="P30" s="69"/>
      <c r="Q30" s="45"/>
      <c r="R30" s="100"/>
      <c r="S30" s="100"/>
      <c r="T30" s="100"/>
    </row>
    <row r="31" spans="1:20" ht="15" customHeight="1" x14ac:dyDescent="0.35">
      <c r="A31" s="55" t="s">
        <v>45</v>
      </c>
      <c r="B31" s="30" t="s">
        <v>37</v>
      </c>
      <c r="C31" s="30"/>
      <c r="D31" s="86">
        <v>0.03</v>
      </c>
      <c r="E31" s="30"/>
      <c r="F31" s="92">
        <f>D31*F30</f>
        <v>47671.5</v>
      </c>
      <c r="G31" s="92">
        <f>D31*G30</f>
        <v>5.9589374999999993</v>
      </c>
      <c r="H31" s="92">
        <f>D31*H30</f>
        <v>27.715988372093026</v>
      </c>
      <c r="I31" s="61"/>
      <c r="J31" s="55" t="s">
        <v>45</v>
      </c>
      <c r="K31" s="87" t="s">
        <v>74</v>
      </c>
      <c r="L31" s="35"/>
      <c r="M31" s="37"/>
      <c r="N31" s="37"/>
      <c r="O31" s="37"/>
      <c r="P31" s="69"/>
      <c r="Q31" s="45"/>
      <c r="R31" s="100"/>
      <c r="S31" s="100"/>
      <c r="T31" s="100"/>
    </row>
    <row r="32" spans="1:20" ht="15" customHeight="1" x14ac:dyDescent="0.35">
      <c r="A32" s="55" t="s">
        <v>46</v>
      </c>
      <c r="B32" s="30" t="s">
        <v>39</v>
      </c>
      <c r="C32" s="30"/>
      <c r="D32" s="86">
        <v>0.05</v>
      </c>
      <c r="E32" s="30"/>
      <c r="F32" s="92">
        <f>(F31+F30)*D32</f>
        <v>81836.075000000012</v>
      </c>
      <c r="G32" s="92">
        <f>(G31+G30)*D32</f>
        <v>10.229509374999999</v>
      </c>
      <c r="H32" s="92">
        <f>(H31+H30)*D32</f>
        <v>47.579113372093033</v>
      </c>
      <c r="I32" s="61"/>
      <c r="J32" s="55" t="s">
        <v>46</v>
      </c>
      <c r="K32" s="87" t="s">
        <v>76</v>
      </c>
      <c r="L32" s="35"/>
      <c r="M32" s="37"/>
      <c r="N32" s="37"/>
      <c r="O32" s="37"/>
      <c r="P32" s="69"/>
      <c r="Q32" s="45"/>
      <c r="R32" s="100"/>
      <c r="S32" s="100"/>
      <c r="T32" s="100"/>
    </row>
    <row r="33" spans="1:20" ht="15" customHeight="1" x14ac:dyDescent="0.35">
      <c r="A33" s="55" t="s">
        <v>47</v>
      </c>
      <c r="B33" s="30" t="s">
        <v>43</v>
      </c>
      <c r="C33" s="30"/>
      <c r="D33" s="86">
        <v>0</v>
      </c>
      <c r="E33" s="30"/>
      <c r="F33" s="92">
        <f>(F30+F31+F32)*D33</f>
        <v>0</v>
      </c>
      <c r="G33" s="92">
        <f>(G30+G31+G32)*D33</f>
        <v>0</v>
      </c>
      <c r="H33" s="92">
        <f>(H30+H31+H32)*D33</f>
        <v>0</v>
      </c>
      <c r="I33" s="61"/>
      <c r="J33" s="55" t="s">
        <v>47</v>
      </c>
      <c r="K33" s="87" t="s">
        <v>75</v>
      </c>
      <c r="L33" s="35"/>
      <c r="M33" s="37"/>
      <c r="N33" s="37"/>
      <c r="O33" s="37"/>
      <c r="P33" s="69"/>
      <c r="Q33" s="45"/>
      <c r="R33" s="100"/>
      <c r="S33" s="100"/>
      <c r="T33" s="100"/>
    </row>
    <row r="34" spans="1:20" ht="15" customHeight="1" x14ac:dyDescent="0.35">
      <c r="A34" s="70" t="s">
        <v>52</v>
      </c>
      <c r="B34" s="71" t="s">
        <v>54</v>
      </c>
      <c r="C34" s="30"/>
      <c r="D34" s="88"/>
      <c r="E34" s="30"/>
      <c r="F34" s="98">
        <f>F30+F31+F32+F33</f>
        <v>1718557.575</v>
      </c>
      <c r="G34" s="98">
        <f>G30+G31+G32+G33</f>
        <v>214.81969687499998</v>
      </c>
      <c r="H34" s="98">
        <f>H30+H31+H32+H33</f>
        <v>999.16138081395366</v>
      </c>
      <c r="I34" s="83"/>
      <c r="J34" s="73" t="s">
        <v>52</v>
      </c>
      <c r="K34" s="74" t="s">
        <v>81</v>
      </c>
      <c r="L34" s="35"/>
      <c r="M34" s="37"/>
      <c r="N34" s="37"/>
      <c r="O34" s="37"/>
      <c r="P34" s="69"/>
      <c r="Q34" s="49"/>
      <c r="R34" s="49"/>
      <c r="S34" s="49"/>
      <c r="T34" s="45"/>
    </row>
  </sheetData>
  <sheetProtection algorithmName="SHA-512" hashValue="dcyEdactMXpYEw6WBk4nWSkYNYeNzHQE2gyHVnGHTqEProqp1L9w/YSzeTPfgyKvBlxC1neU0WocWs5Ioh3yUA==" saltValue="oKGHbMAuo4KDN1dBAKIXCA==" spinCount="100000" sheet="1" objects="1" scenarios="1"/>
  <mergeCells count="1">
    <mergeCell ref="R29:T3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D4B4-935C-49F4-85EF-F09A6E27A6FB}">
  <dimension ref="A1:I57"/>
  <sheetViews>
    <sheetView workbookViewId="0">
      <selection activeCell="H15" sqref="H15"/>
    </sheetView>
  </sheetViews>
  <sheetFormatPr defaultRowHeight="14.5" x14ac:dyDescent="0.35"/>
  <cols>
    <col min="1" max="1" width="3.26953125" style="2" customWidth="1"/>
    <col min="4" max="4" width="9.90625" customWidth="1"/>
    <col min="5" max="5" width="7" customWidth="1"/>
    <col min="6" max="6" width="11.08984375" customWidth="1"/>
  </cols>
  <sheetData>
    <row r="1" spans="1:8" x14ac:dyDescent="0.35">
      <c r="A1" s="7" t="s">
        <v>0</v>
      </c>
      <c r="B1" s="4"/>
      <c r="C1" s="4"/>
      <c r="D1" s="4"/>
      <c r="E1" s="4"/>
      <c r="F1" s="4"/>
      <c r="G1" s="4"/>
      <c r="H1" s="13" t="s">
        <v>40</v>
      </c>
    </row>
    <row r="2" spans="1:8" x14ac:dyDescent="0.35">
      <c r="A2" s="3"/>
      <c r="B2" s="28" t="s">
        <v>78</v>
      </c>
      <c r="C2" s="4"/>
      <c r="D2" s="4"/>
      <c r="E2" s="4"/>
      <c r="F2" s="4"/>
      <c r="G2" s="4"/>
      <c r="H2" s="4"/>
    </row>
    <row r="3" spans="1:8" x14ac:dyDescent="0.35">
      <c r="A3" s="3" t="s">
        <v>59</v>
      </c>
      <c r="B3" s="4"/>
      <c r="C3" s="4"/>
      <c r="D3" s="5"/>
      <c r="E3" s="5"/>
      <c r="F3" s="5"/>
      <c r="G3" s="5"/>
      <c r="H3" s="5"/>
    </row>
    <row r="4" spans="1:8" x14ac:dyDescent="0.35">
      <c r="A4" s="3" t="s">
        <v>3</v>
      </c>
      <c r="B4" s="4"/>
      <c r="C4" s="4"/>
      <c r="D4" s="4"/>
      <c r="E4" s="5"/>
      <c r="F4" s="5"/>
      <c r="G4" s="5"/>
      <c r="H4" s="5"/>
    </row>
    <row r="5" spans="1:8" x14ac:dyDescent="0.35">
      <c r="A5" s="3" t="s">
        <v>7</v>
      </c>
      <c r="B5" s="4"/>
      <c r="C5" s="4"/>
      <c r="D5" s="25" t="s">
        <v>60</v>
      </c>
      <c r="E5" s="5"/>
      <c r="F5" s="5"/>
      <c r="G5" s="5"/>
      <c r="H5" s="5"/>
    </row>
    <row r="6" spans="1:8" x14ac:dyDescent="0.35">
      <c r="A6" s="3" t="s">
        <v>8</v>
      </c>
      <c r="B6" s="4"/>
      <c r="C6" s="4"/>
      <c r="D6" s="25" t="s">
        <v>60</v>
      </c>
      <c r="E6" s="5"/>
      <c r="F6" s="5"/>
      <c r="G6" s="5"/>
      <c r="H6" s="5"/>
    </row>
    <row r="7" spans="1:8" x14ac:dyDescent="0.35">
      <c r="A7" s="3"/>
      <c r="B7" s="4"/>
      <c r="C7" s="4"/>
      <c r="D7" s="4"/>
      <c r="E7" s="5"/>
      <c r="F7" s="18"/>
      <c r="G7" s="18"/>
      <c r="H7" s="18"/>
    </row>
    <row r="8" spans="1:8" x14ac:dyDescent="0.35">
      <c r="A8" s="6"/>
      <c r="B8" s="4"/>
      <c r="C8" s="4"/>
      <c r="D8" s="4"/>
      <c r="E8" s="5"/>
      <c r="F8" s="18"/>
      <c r="G8" s="18"/>
      <c r="H8" s="18"/>
    </row>
    <row r="9" spans="1:8" x14ac:dyDescent="0.35">
      <c r="A9" s="6" t="s">
        <v>2</v>
      </c>
      <c r="B9" s="4" t="s">
        <v>1</v>
      </c>
      <c r="C9" s="4"/>
      <c r="D9" s="4"/>
      <c r="E9" s="5"/>
      <c r="F9" s="5"/>
      <c r="G9" s="5"/>
      <c r="H9" s="5"/>
    </row>
    <row r="10" spans="1:8" x14ac:dyDescent="0.35">
      <c r="A10" s="6"/>
      <c r="B10" s="25" t="s">
        <v>61</v>
      </c>
      <c r="C10" s="4"/>
      <c r="D10" s="4"/>
      <c r="E10" s="5"/>
      <c r="F10" s="5"/>
      <c r="G10" s="5"/>
      <c r="H10" s="5"/>
    </row>
    <row r="11" spans="1:8" x14ac:dyDescent="0.35">
      <c r="A11" s="6" t="s">
        <v>4</v>
      </c>
      <c r="B11" s="4" t="s">
        <v>5</v>
      </c>
      <c r="C11" s="4"/>
      <c r="D11" s="4"/>
      <c r="E11" s="5"/>
      <c r="F11" s="5"/>
      <c r="G11" s="5"/>
      <c r="H11" s="5"/>
    </row>
    <row r="12" spans="1:8" x14ac:dyDescent="0.35">
      <c r="A12" s="6"/>
      <c r="B12" s="25" t="s">
        <v>67</v>
      </c>
      <c r="C12" s="4"/>
      <c r="D12" s="4"/>
      <c r="E12" s="5"/>
      <c r="F12" s="5"/>
      <c r="G12" s="5"/>
      <c r="H12" s="5"/>
    </row>
    <row r="13" spans="1:8" x14ac:dyDescent="0.35">
      <c r="A13" s="6" t="s">
        <v>9</v>
      </c>
      <c r="B13" s="4" t="s">
        <v>10</v>
      </c>
      <c r="C13" s="4"/>
      <c r="D13" s="10"/>
      <c r="E13" s="5"/>
      <c r="F13" s="5"/>
      <c r="G13" s="5"/>
      <c r="H13" s="5"/>
    </row>
    <row r="14" spans="1:8" x14ac:dyDescent="0.35">
      <c r="A14" s="6"/>
      <c r="B14" s="25" t="s">
        <v>62</v>
      </c>
      <c r="C14" s="4"/>
      <c r="D14" s="10"/>
      <c r="E14" s="5"/>
      <c r="F14" s="5"/>
      <c r="G14" s="5"/>
      <c r="H14" s="5"/>
    </row>
    <row r="15" spans="1:8" x14ac:dyDescent="0.35">
      <c r="A15" s="6" t="s">
        <v>11</v>
      </c>
      <c r="B15" s="4" t="s">
        <v>12</v>
      </c>
      <c r="C15" s="4"/>
      <c r="D15" s="5"/>
      <c r="E15" s="5"/>
      <c r="F15" s="5"/>
      <c r="G15" s="5"/>
      <c r="H15" s="5"/>
    </row>
    <row r="16" spans="1:8" x14ac:dyDescent="0.35">
      <c r="A16" s="6"/>
      <c r="B16" s="25" t="s">
        <v>63</v>
      </c>
      <c r="C16" s="4"/>
      <c r="D16" s="5"/>
      <c r="E16" s="5"/>
      <c r="F16" s="5"/>
      <c r="G16" s="5"/>
      <c r="H16" s="5"/>
    </row>
    <row r="17" spans="1:9" x14ac:dyDescent="0.35">
      <c r="A17" s="6" t="s">
        <v>13</v>
      </c>
      <c r="B17" s="4" t="s">
        <v>32</v>
      </c>
      <c r="C17" s="4"/>
      <c r="D17" s="5"/>
      <c r="E17" s="5"/>
      <c r="F17" s="16"/>
      <c r="G17" s="12"/>
      <c r="H17" s="12"/>
    </row>
    <row r="18" spans="1:9" x14ac:dyDescent="0.35">
      <c r="A18" s="6"/>
      <c r="B18" s="25" t="s">
        <v>64</v>
      </c>
      <c r="C18" s="4"/>
      <c r="D18" s="5"/>
      <c r="E18" s="5"/>
      <c r="F18" s="16"/>
      <c r="G18" s="12"/>
      <c r="H18" s="12"/>
    </row>
    <row r="19" spans="1:9" x14ac:dyDescent="0.35">
      <c r="A19" s="6" t="s">
        <v>15</v>
      </c>
      <c r="B19" s="4" t="s">
        <v>14</v>
      </c>
      <c r="C19" s="4"/>
      <c r="D19" s="24"/>
      <c r="E19" s="5"/>
      <c r="F19" s="5"/>
      <c r="G19" s="12"/>
      <c r="H19" s="12"/>
    </row>
    <row r="20" spans="1:9" x14ac:dyDescent="0.35">
      <c r="A20" s="6"/>
      <c r="B20" s="25" t="s">
        <v>65</v>
      </c>
      <c r="C20" s="4"/>
      <c r="D20" s="24"/>
      <c r="E20" s="5"/>
      <c r="F20" s="5"/>
      <c r="G20" s="12"/>
      <c r="H20" s="12"/>
    </row>
    <row r="21" spans="1:9" x14ac:dyDescent="0.35">
      <c r="A21" s="6" t="s">
        <v>16</v>
      </c>
      <c r="B21" s="4" t="s">
        <v>48</v>
      </c>
      <c r="C21" s="4"/>
      <c r="D21" s="4"/>
      <c r="E21" s="5"/>
      <c r="F21" s="5"/>
      <c r="G21" s="12"/>
      <c r="H21" s="12"/>
    </row>
    <row r="22" spans="1:9" x14ac:dyDescent="0.35">
      <c r="A22" s="6"/>
      <c r="B22" s="25" t="s">
        <v>66</v>
      </c>
      <c r="C22" s="4"/>
      <c r="D22" s="4"/>
      <c r="E22" s="5"/>
      <c r="F22" s="5"/>
      <c r="G22" s="12"/>
      <c r="H22" s="12"/>
    </row>
    <row r="23" spans="1:9" x14ac:dyDescent="0.35">
      <c r="A23" s="6" t="s">
        <v>17</v>
      </c>
      <c r="B23" s="4" t="s">
        <v>18</v>
      </c>
      <c r="C23" s="4"/>
      <c r="D23" s="4"/>
      <c r="E23" s="5"/>
      <c r="F23" s="5"/>
      <c r="G23" s="12"/>
      <c r="H23" s="12"/>
    </row>
    <row r="24" spans="1:9" x14ac:dyDescent="0.35">
      <c r="A24" s="6"/>
      <c r="B24" s="25" t="s">
        <v>60</v>
      </c>
      <c r="C24" s="4"/>
      <c r="D24" s="4"/>
      <c r="E24" s="5"/>
      <c r="F24" s="5"/>
      <c r="G24" s="12"/>
      <c r="H24" s="12"/>
    </row>
    <row r="25" spans="1:9" x14ac:dyDescent="0.35">
      <c r="A25" s="6" t="s">
        <v>19</v>
      </c>
      <c r="B25" s="4" t="s">
        <v>20</v>
      </c>
      <c r="C25" s="4"/>
      <c r="D25" s="4"/>
      <c r="E25" s="5"/>
      <c r="F25" s="5"/>
      <c r="G25" s="12"/>
      <c r="H25" s="12"/>
    </row>
    <row r="26" spans="1:9" x14ac:dyDescent="0.35">
      <c r="A26" s="6"/>
      <c r="B26" s="25" t="s">
        <v>60</v>
      </c>
      <c r="C26" s="4"/>
      <c r="D26" s="4"/>
      <c r="E26" s="5"/>
      <c r="F26" s="5"/>
      <c r="G26" s="12"/>
      <c r="H26" s="12"/>
    </row>
    <row r="27" spans="1:9" x14ac:dyDescent="0.35">
      <c r="A27" s="20" t="s">
        <v>21</v>
      </c>
      <c r="B27" s="4" t="s">
        <v>55</v>
      </c>
      <c r="C27" s="4"/>
      <c r="D27" s="4"/>
      <c r="E27" s="5"/>
      <c r="F27" s="5"/>
      <c r="G27" s="12"/>
      <c r="H27" s="12"/>
    </row>
    <row r="28" spans="1:9" x14ac:dyDescent="0.35">
      <c r="A28" s="20"/>
      <c r="B28" s="25" t="s">
        <v>60</v>
      </c>
      <c r="C28" s="4"/>
      <c r="D28" s="4"/>
      <c r="E28" s="5"/>
      <c r="F28" s="5"/>
      <c r="G28" s="12"/>
      <c r="H28" s="12"/>
    </row>
    <row r="29" spans="1:9" x14ac:dyDescent="0.35">
      <c r="A29" s="19" t="s">
        <v>23</v>
      </c>
      <c r="B29" s="8" t="s">
        <v>49</v>
      </c>
      <c r="C29" s="4"/>
      <c r="D29" s="4"/>
      <c r="E29" s="5"/>
      <c r="F29" s="17"/>
      <c r="G29" s="14"/>
      <c r="H29" s="14"/>
      <c r="I29" s="1"/>
    </row>
    <row r="30" spans="1:9" ht="12" customHeight="1" x14ac:dyDescent="0.35">
      <c r="A30" s="6"/>
      <c r="B30" s="26" t="s">
        <v>71</v>
      </c>
      <c r="C30" s="4"/>
      <c r="D30" s="4"/>
      <c r="E30" s="5"/>
      <c r="F30" s="9"/>
      <c r="G30" s="12"/>
      <c r="H30" s="12"/>
      <c r="I30" s="1"/>
    </row>
    <row r="31" spans="1:9" ht="12" customHeight="1" x14ac:dyDescent="0.35">
      <c r="A31" s="6"/>
      <c r="B31" s="8"/>
      <c r="C31" s="4"/>
      <c r="D31" s="4"/>
      <c r="E31" s="5"/>
      <c r="F31" s="9"/>
      <c r="G31" s="12"/>
      <c r="H31" s="12"/>
      <c r="I31" s="1"/>
    </row>
    <row r="32" spans="1:9" x14ac:dyDescent="0.35">
      <c r="A32" s="6" t="s">
        <v>24</v>
      </c>
      <c r="B32" s="4" t="s">
        <v>58</v>
      </c>
      <c r="C32" s="5"/>
      <c r="D32" s="5"/>
      <c r="E32" s="5"/>
      <c r="F32" s="5"/>
      <c r="G32" s="12"/>
      <c r="H32" s="12"/>
    </row>
    <row r="33" spans="1:8" x14ac:dyDescent="0.35">
      <c r="A33" s="6"/>
      <c r="B33" s="25" t="s">
        <v>60</v>
      </c>
      <c r="C33" s="5"/>
      <c r="D33" s="5"/>
      <c r="E33" s="5"/>
      <c r="F33" s="5"/>
      <c r="G33" s="12"/>
      <c r="H33" s="12"/>
    </row>
    <row r="34" spans="1:8" x14ac:dyDescent="0.35">
      <c r="A34" s="6" t="s">
        <v>28</v>
      </c>
      <c r="B34" s="4" t="s">
        <v>22</v>
      </c>
      <c r="C34" s="5"/>
      <c r="D34" s="5"/>
      <c r="E34" s="5"/>
      <c r="F34" s="5"/>
      <c r="G34" s="12"/>
      <c r="H34" s="12"/>
    </row>
    <row r="35" spans="1:8" x14ac:dyDescent="0.35">
      <c r="A35" s="6"/>
      <c r="B35" s="25" t="s">
        <v>68</v>
      </c>
      <c r="C35" s="5"/>
      <c r="D35" s="5"/>
      <c r="E35" s="5"/>
      <c r="F35" s="5"/>
      <c r="G35" s="12"/>
      <c r="H35" s="12"/>
    </row>
    <row r="36" spans="1:8" x14ac:dyDescent="0.35">
      <c r="A36" s="6" t="s">
        <v>29</v>
      </c>
      <c r="B36" s="4" t="s">
        <v>34</v>
      </c>
      <c r="C36" s="5"/>
      <c r="D36" s="5"/>
      <c r="E36" s="5"/>
      <c r="F36" s="5"/>
      <c r="G36" s="12"/>
      <c r="H36" s="12"/>
    </row>
    <row r="37" spans="1:8" x14ac:dyDescent="0.35">
      <c r="A37" s="6"/>
      <c r="B37" s="25" t="s">
        <v>60</v>
      </c>
      <c r="C37" s="5"/>
      <c r="D37" s="5"/>
      <c r="E37" s="5"/>
      <c r="F37" s="5"/>
      <c r="G37" s="12"/>
      <c r="H37" s="12"/>
    </row>
    <row r="38" spans="1:8" x14ac:dyDescent="0.35">
      <c r="A38" s="2" t="s">
        <v>36</v>
      </c>
      <c r="B38" s="4" t="s">
        <v>25</v>
      </c>
      <c r="C38" s="5"/>
      <c r="D38" s="5"/>
      <c r="E38" s="5"/>
      <c r="F38" s="5"/>
      <c r="G38" s="12"/>
      <c r="H38" s="12"/>
    </row>
    <row r="39" spans="1:8" x14ac:dyDescent="0.35">
      <c r="A39" s="6"/>
      <c r="B39" s="25" t="s">
        <v>60</v>
      </c>
      <c r="C39" s="5"/>
      <c r="D39" s="5"/>
      <c r="E39" s="5"/>
      <c r="F39" s="5"/>
      <c r="G39" s="12"/>
      <c r="H39" s="12"/>
    </row>
    <row r="40" spans="1:8" ht="14" customHeight="1" x14ac:dyDescent="0.35">
      <c r="A40" s="6"/>
      <c r="B40" s="25" t="s">
        <v>69</v>
      </c>
      <c r="C40" s="5"/>
      <c r="D40" s="5"/>
      <c r="E40" s="5"/>
      <c r="F40" s="5"/>
      <c r="G40" s="5"/>
      <c r="H40" s="5"/>
    </row>
    <row r="41" spans="1:8" ht="14" customHeight="1" x14ac:dyDescent="0.35">
      <c r="A41" s="6"/>
      <c r="B41" s="25" t="s">
        <v>70</v>
      </c>
      <c r="C41" s="5"/>
      <c r="D41" s="5"/>
      <c r="E41" s="5"/>
      <c r="F41" s="5"/>
      <c r="G41" s="5"/>
      <c r="H41" s="5"/>
    </row>
    <row r="42" spans="1:8" ht="5" customHeight="1" x14ac:dyDescent="0.35">
      <c r="A42" s="6"/>
      <c r="B42" s="4"/>
      <c r="C42" s="5"/>
      <c r="D42" s="5"/>
      <c r="E42" s="5"/>
      <c r="F42" s="5"/>
      <c r="G42" s="5"/>
      <c r="H42" s="5"/>
    </row>
    <row r="43" spans="1:8" ht="13" customHeight="1" x14ac:dyDescent="0.35">
      <c r="A43" s="15" t="s">
        <v>38</v>
      </c>
      <c r="B43" s="8" t="s">
        <v>50</v>
      </c>
      <c r="C43" s="5"/>
      <c r="D43" s="5"/>
      <c r="E43" s="5"/>
      <c r="F43" s="21"/>
      <c r="G43" s="22"/>
      <c r="H43" s="22"/>
    </row>
    <row r="44" spans="1:8" ht="14.5" customHeight="1" x14ac:dyDescent="0.35">
      <c r="A44" s="6"/>
      <c r="B44" s="26" t="s">
        <v>72</v>
      </c>
      <c r="C44" s="5"/>
      <c r="D44" s="5"/>
      <c r="E44" s="5"/>
      <c r="F44" s="5"/>
      <c r="G44" s="5"/>
      <c r="H44" s="5"/>
    </row>
    <row r="45" spans="1:8" ht="11.5" customHeight="1" x14ac:dyDescent="0.35">
      <c r="A45" s="6"/>
      <c r="B45" s="4"/>
      <c r="C45" s="5"/>
      <c r="D45" s="5"/>
      <c r="E45" s="5"/>
      <c r="F45" s="5"/>
      <c r="G45" s="5"/>
      <c r="H45" s="5"/>
    </row>
    <row r="46" spans="1:8" x14ac:dyDescent="0.35">
      <c r="A46" s="15" t="s">
        <v>41</v>
      </c>
      <c r="B46" s="8" t="s">
        <v>51</v>
      </c>
      <c r="C46" s="5"/>
      <c r="D46" s="5"/>
      <c r="E46" s="5"/>
      <c r="F46" s="23"/>
      <c r="G46" s="22"/>
      <c r="H46" s="23"/>
    </row>
    <row r="47" spans="1:8" ht="5" customHeight="1" x14ac:dyDescent="0.35">
      <c r="A47" s="6"/>
      <c r="B47" s="8"/>
      <c r="C47" s="5"/>
      <c r="D47" s="5"/>
      <c r="E47" s="5"/>
      <c r="F47" s="21"/>
      <c r="G47" s="21"/>
      <c r="H47" s="23"/>
    </row>
    <row r="48" spans="1:8" ht="12.5" customHeight="1" x14ac:dyDescent="0.35">
      <c r="A48" s="6" t="s">
        <v>42</v>
      </c>
      <c r="B48" s="25" t="s">
        <v>57</v>
      </c>
      <c r="C48" s="5"/>
      <c r="D48" s="5"/>
      <c r="E48" s="5"/>
      <c r="F48" s="21"/>
      <c r="G48" s="21"/>
      <c r="H48" s="23"/>
    </row>
    <row r="49" spans="1:8" x14ac:dyDescent="0.35">
      <c r="B49" s="25" t="s">
        <v>56</v>
      </c>
      <c r="C49" s="5"/>
      <c r="D49" s="5"/>
      <c r="E49" s="5"/>
      <c r="F49" s="5"/>
      <c r="G49" s="5"/>
      <c r="H49" s="5"/>
    </row>
    <row r="50" spans="1:8" ht="7" customHeight="1" x14ac:dyDescent="0.35">
      <c r="A50" s="6"/>
      <c r="B50" s="4"/>
      <c r="C50" s="5"/>
      <c r="D50" s="5"/>
      <c r="E50" s="5"/>
      <c r="F50" s="5"/>
      <c r="G50" s="5"/>
      <c r="H50" s="5"/>
    </row>
    <row r="51" spans="1:8" x14ac:dyDescent="0.35">
      <c r="A51" s="19" t="s">
        <v>44</v>
      </c>
      <c r="B51" s="8" t="s">
        <v>53</v>
      </c>
      <c r="C51" s="5"/>
      <c r="D51" s="5"/>
      <c r="E51" s="5"/>
      <c r="F51" s="23"/>
      <c r="G51" s="22"/>
      <c r="H51" s="22"/>
    </row>
    <row r="52" spans="1:8" ht="14" customHeight="1" x14ac:dyDescent="0.35">
      <c r="A52" s="6"/>
      <c r="B52" s="26" t="s">
        <v>73</v>
      </c>
      <c r="C52" s="5"/>
      <c r="D52" s="5"/>
      <c r="E52" s="5"/>
      <c r="F52" s="5"/>
      <c r="G52" s="5"/>
      <c r="H52" s="5"/>
    </row>
    <row r="53" spans="1:8" ht="16" customHeight="1" x14ac:dyDescent="0.35">
      <c r="A53" s="6" t="s">
        <v>45</v>
      </c>
      <c r="B53" s="4" t="s">
        <v>37</v>
      </c>
      <c r="C53" s="5"/>
      <c r="D53" s="27" t="s">
        <v>74</v>
      </c>
      <c r="E53" s="5"/>
      <c r="F53" s="11"/>
      <c r="G53" s="12"/>
      <c r="H53" s="12"/>
    </row>
    <row r="54" spans="1:8" ht="14.5" customHeight="1" x14ac:dyDescent="0.35">
      <c r="A54" s="6" t="s">
        <v>46</v>
      </c>
      <c r="B54" s="4" t="s">
        <v>39</v>
      </c>
      <c r="C54" s="5"/>
      <c r="D54" s="27" t="s">
        <v>76</v>
      </c>
      <c r="E54" s="5"/>
      <c r="F54" s="16"/>
      <c r="G54" s="12"/>
      <c r="H54" s="12"/>
    </row>
    <row r="55" spans="1:8" ht="14.5" customHeight="1" x14ac:dyDescent="0.35">
      <c r="A55" s="20" t="s">
        <v>47</v>
      </c>
      <c r="B55" s="4" t="s">
        <v>43</v>
      </c>
      <c r="C55" s="5"/>
      <c r="D55" s="27" t="s">
        <v>75</v>
      </c>
      <c r="E55" s="5"/>
      <c r="F55" s="16"/>
      <c r="G55" s="16"/>
      <c r="H55" s="16"/>
    </row>
    <row r="56" spans="1:8" ht="14.5" customHeight="1" x14ac:dyDescent="0.35">
      <c r="A56" s="19" t="s">
        <v>52</v>
      </c>
      <c r="B56" s="8" t="s">
        <v>77</v>
      </c>
      <c r="C56" s="5"/>
      <c r="D56" s="10"/>
      <c r="E56" s="5"/>
      <c r="F56" s="23"/>
      <c r="G56" s="23"/>
      <c r="H56" s="23"/>
    </row>
    <row r="57" spans="1:8" x14ac:dyDescent="0.35">
      <c r="A57" s="6"/>
      <c r="B57" s="21"/>
      <c r="C57" s="5"/>
      <c r="D57" s="5"/>
      <c r="E57" s="5"/>
      <c r="F57" s="21"/>
      <c r="G57" s="22"/>
      <c r="H57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Kalkylmall buss exempel</vt:lpstr>
      <vt:lpstr>Förklaringar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</dc:creator>
  <cp:lastModifiedBy>Mathias</cp:lastModifiedBy>
  <cp:lastPrinted>2022-01-26T13:00:57Z</cp:lastPrinted>
  <dcterms:created xsi:type="dcterms:W3CDTF">2020-09-28T13:54:46Z</dcterms:created>
  <dcterms:modified xsi:type="dcterms:W3CDTF">2022-01-26T13:24:54Z</dcterms:modified>
</cp:coreProperties>
</file>